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Registro" state="visible" r:id="rId5"/>
    <sheet sheetId="3" name="Resumen" state="visible" r:id="rId6"/>
  </sheets>
  <definedNames>
    <definedName name="_xlnm.Print_Area" localSheetId="1">'Registro'!$A1:$H43</definedName>
    <definedName name="_xlnm.Print_Titles" localSheetId="1">'Registro'!$9:$9</definedName>
    <definedName name="_xlnm.Print_Area" localSheetId="2">'Resumen'!$A1:$D24</definedName>
  </definedNames>
  <calcPr calcId="171027"/>
</workbook>
</file>

<file path=xl/sharedStrings.xml><?xml version="1.0" encoding="utf-8"?>
<sst xmlns="http://schemas.openxmlformats.org/spreadsheetml/2006/main" count="63" uniqueCount="55">
  <si>
    <t>Registro de jornada mensual — plantilla gratuita</t>
  </si>
  <si>
    <t>Conforme al artículo 34.9 del Estatuto de los Trabajadores (Real Decreto-ley 8/2019). Pensada para pymes que todavía no usan una app de fichaje.</t>
  </si>
  <si>
    <t>1. Qué exige la ley</t>
  </si>
  <si>
    <t>Desde el 12 de mayo de 2019, toda empresa en España, con independencia de su tamaño, debe registrar cada día la hora de inicio y de fin de la jornada de cada persona trabajadora. No basta con un horario general: hay que anotar lo que ocurre cada día.</t>
  </si>
  <si>
    <t>Los registros deben conservarse durante cuatro años y estar a disposición de las personas trabajadoras, de sus representantes legales y de la Inspección de Trabajo y Seguridad Social.</t>
  </si>
  <si>
    <t>No registrar la jornada, o hacerlo de forma incompleta o poco fiable, es una infracción grave en materia laboral (art. 7.5 de la LISOS), sancionable con multas que hoy van de 751 € a 7.500 € por empresa.</t>
  </si>
  <si>
    <t>Importante: esta plantilla es una ayuda práctica, no asesoramiento jurídico. Para tu caso concreto (convenio, turnos, teletrabajo, horas complementarias) consulta con tu gestoría o abogado laboralista.</t>
  </si>
  <si>
    <t>2. Cómo usar esta plantilla</t>
  </si>
  <si>
    <t>Una hoja por trabajador y mes. Guarda una copia de este archivo por cada persona (por ejemplo, "Registro_2026-10_Ana_Garcia.xlsx") y no reutilices el mismo archivo sobrescribiéndolo.</t>
  </si>
  <si>
    <t>a) En la hoja "Registro", rellena la cabecera: Empresa, CIF, Trabajador, DNI, Mes y Año, y la jornada ordinaria diaria en horas (por defecto 8). Las fechas de la tabla se generan solas a partir del mes y el año.</t>
  </si>
  <si>
    <t>b) Cada día, anota la hora de Entrada y de Salida en formato 24 h (por ejemplo 9:00 y 17:30) y los minutos de Pausa no retribuida (por ejemplo 30). Las columnas "Horas ordinarias" y "Horas extra" se calculan automáticamente: horas trabajadas = salida − entrada − pausa; lo que exceda de la jornada ordinaria diaria pasa a horas extra.</t>
  </si>
  <si>
    <t>c) Usa "Observaciones" para incidencias: vacaciones, baja médica, permiso, festivo, teletrabajo, olvido de fichaje corregido, etc. Los días no trabajados se dejan en blanco (con la observación que corresponda).</t>
  </si>
  <si>
    <t>d) Lo ideal es que la persona trabajadora firme cada día en la columna "Firma trabajador" (impreso) o, como mínimo, que firme el resumen mensual.</t>
  </si>
  <si>
    <t>e) Al cerrar el mes, imprime la hoja "Resumen" (o guárdala en PDF), fírmala la persona trabajadora y la empresa, y archívala junto con el registro.</t>
  </si>
  <si>
    <t>3. Conservación: cuatro años</t>
  </si>
  <si>
    <t>Guarda los registros firmados (en papel o en PDF) durante al menos cuatro años, organizados por trabajador y mes. Si la Inspección los pide, debes poder enseñarlos en el momento, en el propio centro de trabajo.</t>
  </si>
  <si>
    <t>Consejo: si trabajas con gestoría, envíale cada mes el resumen firmado junto con las incidencias para la nómina.</t>
  </si>
  <si>
    <t>4. Firma mensual</t>
  </si>
  <si>
    <t>La ley no obliga a firmar, pero la firma mensual del trabajador y de la empresa es la mejor prueba de que el registro es veraz y de que ambas partes están conformes. En la hoja "Resumen" tienes el bloque de firmas preparado.</t>
  </si>
  <si>
    <t>5. Cuándo el Excel deja de servir</t>
  </si>
  <si>
    <t>Un Excel es válido si se rellena a diario y se conserva bien. Empieza a fallar cuando hay más de 5 personas, varios centros o turnos, cuando el registro se rellena "de memoria" a final de mes (poco creíble ante un inspector) o si quieres cumplir con los requisitos de registro digital que prepara la nueva normativa: registros inalterables, con trazabilidad y acceso remoto de la Inspección.</t>
  </si>
  <si>
    <t>Forjia es una app de fichaje para pymes y gestorías: fichaje desde el móvil o en modo kiosco con QR, informe listo para Inspección, Excel para la gestoría y conservación 4 años. Prueba 30 días gratis, sin tarjeta: https://forjia.es/registro</t>
  </si>
  <si>
    <t>Plantilla gratuita de Forjia · https://naveosoft.es · La forma más sencilla de dejar el Excel: https://forjia.es/registro (30 días gratis)</t>
  </si>
  <si>
    <t>REGISTRO DE JORNADA MENSUAL</t>
  </si>
  <si>
    <t>Artículo 34.9 del Estatuto de los Trabajadores · Conservar 4 años a disposición de la plantilla, sus representantes y la Inspección de Trabajo</t>
  </si>
  <si>
    <t>Empresa</t>
  </si>
  <si>
    <t>CIF</t>
  </si>
  <si>
    <t>Trabajador/a</t>
  </si>
  <si>
    <t>Mes</t>
  </si>
  <si>
    <t>Año</t>
  </si>
  <si>
    <t>DNI / NIE</t>
  </si>
  <si>
    <t>Jornada ordinaria diaria (horas)</t>
  </si>
  <si>
    <t>Escribe las horas en formato 24 h (ej. 9:00 y 17:30) y la pausa no retribuida en minutos (ej. 30). Las horas se calculan solas. Días no trabajados: déjalos en blanco e indica el motivo en Observaciones.</t>
  </si>
  <si>
    <t>Fecha</t>
  </si>
  <si>
    <t>Entrada</t>
  </si>
  <si>
    <t>Salida</t>
  </si>
  <si>
    <t>Pausa (min)</t>
  </si>
  <si>
    <t>Horas ordinarias</t>
  </si>
  <si>
    <t>Horas extra</t>
  </si>
  <si>
    <t>Observaciones</t>
  </si>
  <si>
    <t>Firma trabajador</t>
  </si>
  <si>
    <t>TOTALES DEL MES</t>
  </si>
  <si>
    <t>RESUMEN MENSUAL DEL REGISTRO DE JORNADA</t>
  </si>
  <si>
    <t>Todos los datos se toman automáticamente de la hoja "Registro". Imprime esta hoja, fírmala y archívala 4 años.</t>
  </si>
  <si>
    <t>Periodo</t>
  </si>
  <si>
    <t>Jornada ordinaria diaria</t>
  </si>
  <si>
    <t>Días trabajados</t>
  </si>
  <si>
    <t>Total horas trabajadas</t>
  </si>
  <si>
    <t>Pausas no retribuidas (min)</t>
  </si>
  <si>
    <t>Declaración y firmas</t>
  </si>
  <si>
    <t>La persona trabajadora y la empresa declaran que el registro de jornada del periodo indicado refleja fielmente las horas realizadas. Este documento se conservará durante cuatro años a disposición de la Inspección de Trabajo y Seguridad Social.</t>
  </si>
  <si>
    <t>Firma de la persona trabajadora</t>
  </si>
  <si>
    <t>Firma y sello de la empresa</t>
  </si>
  <si>
    <t>Nombre y fecha: ______________________</t>
  </si>
  <si>
    <t>Nombre, cargo y fecha: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</si>
</sst>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ddd dd/mm/yyyy"/>
    <numFmt numFmtId="166" formatCode="hh:mm"/>
    <numFmt numFmtId="167" formatCode="[h]:mm"/>
  </numFmts>
  <fonts count="15" x14ac:knownFonts="1">
    <font>
      <color theme="1"/>
      <family val="2"/>
      <scheme val="minor"/>
      <sz val="11"/>
      <name val="Calibri"/>
    </font>
    <font>
      <b/>
      <color rgb="FF152C63"/>
      <sz val="20"/>
      <name val="Calibri"/>
    </font>
    <font>
      <i/>
      <color rgb="FF5A6B85"/>
      <sz val="11"/>
      <name val="Calibri"/>
    </font>
    <font>
      <b/>
      <color rgb="FF2563EB"/>
      <sz val="13"/>
      <name val="Calibri"/>
    </font>
    <font>
      <color rgb="FF0F1B33"/>
      <sz val="11"/>
      <name val="Calibri"/>
    </font>
    <font>
      <b/>
      <color rgb="FF0F1B33"/>
      <sz val="11"/>
      <name val="Calibri"/>
    </font>
    <font>
      <i/>
      <color rgb="FF5A6B85"/>
      <sz val="9"/>
      <name val="Calibri"/>
    </font>
    <font>
      <b/>
      <color rgb="FFFFFFFF"/>
      <sz val="18"/>
      <name val="Calibri"/>
    </font>
    <font>
      <b/>
      <color rgb="FF152C63"/>
      <sz val="10"/>
      <name val="Calibri"/>
    </font>
    <font>
      <b/>
      <color rgb="FFFFFFFF"/>
      <sz val="10"/>
      <name val="Calibri"/>
    </font>
    <font>
      <color rgb="FF0F1B33"/>
      <sz val="10"/>
      <name val="Calibri"/>
    </font>
    <font>
      <b/>
      <color rgb="FFFFFFFF"/>
      <sz val="16"/>
      <name val="Calibri"/>
    </font>
    <font>
      <b/>
      <color rgb="FF152C63"/>
      <sz val="11"/>
      <name val="Calibri"/>
    </font>
    <font>
      <b/>
      <color rgb="FF2563EB"/>
      <sz val="12"/>
      <name val="Calibri"/>
    </font>
    <font>
      <color rgb="FF5A6B85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1FE"/>
      </patternFill>
    </fill>
    <fill>
      <patternFill patternType="solid">
        <fgColor rgb="FF152C63"/>
      </patternFill>
    </fill>
    <fill>
      <patternFill patternType="solid">
        <fgColor rgb="FF2563EB"/>
      </patternFill>
    </fill>
    <fill>
      <patternFill patternType="solid">
        <fgColor rgb="FFFFFFFF"/>
      </patternFill>
    </fill>
    <fill>
      <patternFill patternType="solid">
        <fgColor rgb="FFF5F8FD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 style="thin">
        <color rgb="FFDCE3EC"/>
      </left>
      <right style="thin">
        <color rgb="FFDCE3EC"/>
      </right>
      <top style="thin">
        <color rgb="FFDCE3EC"/>
      </top>
      <bottom style="thin">
        <color rgb="FFDCE3E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8" fillId="2" borderId="2" xfId="0" applyFont="1" applyFill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1" fontId="4" fillId="0" borderId="2" xfId="0" applyNumberFormat="1" applyFont="1" applyBorder="1" applyAlignment="1">
      <alignment horizontal="center" vertical="center" indent="1"/>
    </xf>
    <xf numFmtId="164" fontId="4" fillId="0" borderId="2" xfId="0" applyNumberFormat="1" applyFont="1" applyBorder="1" applyAlignment="1">
      <alignment horizontal="center" vertical="center" indent="1"/>
    </xf>
    <xf numFmtId="0" fontId="6" fillId="0" borderId="0" xfId="0" applyFont="1" applyAlignment="1">
      <alignment horizontal="left" vertical="center" wrapText="1" indent="1"/>
    </xf>
    <xf numFmtId="0" fontId="9" fillId="4" borderId="2" xfId="0" applyFont="1" applyFill="1" applyBorder="1" applyAlignment="1">
      <alignment horizontal="center" vertical="center" wrapText="1"/>
    </xf>
    <xf numFmtId="165" fontId="10" fillId="5" borderId="2" xfId="0" applyNumberFormat="1" applyFont="1" applyFill="1" applyBorder="1" applyAlignment="1">
      <alignment horizontal="center" vertical="center"/>
    </xf>
    <xf numFmtId="166" fontId="10" fillId="5" borderId="2" xfId="0" applyNumberFormat="1" applyFont="1" applyFill="1" applyBorder="1" applyAlignment="1">
      <alignment horizontal="center" vertical="center"/>
    </xf>
    <xf numFmtId="1" fontId="10" fillId="5" borderId="2" xfId="0" applyNumberFormat="1" applyFont="1" applyFill="1" applyBorder="1" applyAlignment="1">
      <alignment horizontal="center" vertical="center"/>
    </xf>
    <xf numFmtId="167" fontId="8" fillId="5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 indent="1"/>
    </xf>
    <xf numFmtId="0" fontId="10" fillId="5" borderId="2" xfId="0" applyFont="1" applyFill="1" applyBorder="1" applyAlignment="1">
      <alignment horizontal="center" vertical="center"/>
    </xf>
    <xf numFmtId="165" fontId="10" fillId="6" borderId="2" xfId="0" applyNumberFormat="1" applyFont="1" applyFill="1" applyBorder="1" applyAlignment="1">
      <alignment horizontal="center" vertical="center"/>
    </xf>
    <xf numFmtId="166" fontId="10" fillId="6" borderId="2" xfId="0" applyNumberFormat="1" applyFont="1" applyFill="1" applyBorder="1" applyAlignment="1">
      <alignment horizontal="center" vertical="center"/>
    </xf>
    <xf numFmtId="1" fontId="10" fillId="6" borderId="2" xfId="0" applyNumberFormat="1" applyFont="1" applyFill="1" applyBorder="1" applyAlignment="1">
      <alignment horizontal="center" vertical="center"/>
    </xf>
    <xf numFmtId="167" fontId="8" fillId="6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 wrapText="1" indent="1"/>
    </xf>
    <xf numFmtId="0" fontId="10" fillId="6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indent="1"/>
    </xf>
    <xf numFmtId="1" fontId="9" fillId="3" borderId="2" xfId="0" applyNumberFormat="1" applyFont="1" applyFill="1" applyBorder="1" applyAlignment="1">
      <alignment horizontal="center" vertical="center"/>
    </xf>
    <xf numFmtId="167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 indent="1"/>
    </xf>
    <xf numFmtId="0" fontId="12" fillId="2" borderId="2" xfId="0" applyFont="1" applyFill="1" applyBorder="1" applyAlignment="1">
      <alignment horizontal="left" vertical="center" indent="1"/>
    </xf>
    <xf numFmtId="1" fontId="5" fillId="0" borderId="2" xfId="0" applyNumberFormat="1" applyFont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/>
    </xf>
    <xf numFmtId="0" fontId="13" fillId="0" borderId="1" xfId="0" applyFont="1" applyBorder="1"/>
    <xf numFmtId="0" fontId="10" fillId="0" borderId="0" xfId="0" applyFont="1" applyAlignment="1">
      <alignment vertical="top" wrapText="1"/>
    </xf>
    <xf numFmtId="0" fontId="9" fillId="4" borderId="2" xfId="0" applyFont="1" applyFill="1" applyBorder="1" applyAlignment="1">
      <alignment horizontal="center" vertical="center"/>
    </xf>
    <xf numFmtId="0" fontId="0" fillId="0" borderId="2" xfId="0" applyBorder="1"/>
    <xf numFmtId="0" fontId="14" fillId="0" borderId="2" xfId="0" applyFont="1" applyBorder="1" applyAlignment="1">
      <alignment horizontal="left" vertical="center" indent="1"/>
    </xf>
  </cellXfs>
  <cellStyles count="1">
    <cellStyle name="Normal" xfId="0" builtinId="0"/>
  </cellStyles>
  <dxfs count="2">
    <dxf>
      <font>
        <color rgb="FFB0B8C7"/>
      </font>
      <fill>
        <patternFill patternType="solid">
          <fgColor rgb="FFF9FAFC"/>
        </patternFill>
      </fill>
    </dxf>
    <dxf>
      <fill>
        <patternFill patternType="solid">
          <fgColor rgb="FFEDF1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B1:B29"/>
  <sheetFormatPr defaultRowHeight="15" outlineLevelRow="0" outlineLevelCol="0" x14ac:dyDescent="55"/>
  <cols>
    <col min="1" max="1" width="3" customWidth="1"/>
    <col min="2" max="2" width="100" customWidth="1"/>
    <col min="3" max="3" width="3" customWidth="1"/>
  </cols>
  <sheetData>
    <row r="1" ht="38" customHeight="1" spans="2:2" x14ac:dyDescent="0.25">
      <c r="B1" s="1" t="s">
        <v>0</v>
      </c>
    </row>
    <row r="2" ht="36" customHeight="1" spans="2:2" x14ac:dyDescent="0.25">
      <c r="B2" s="2" t="s">
        <v>1</v>
      </c>
    </row>
    <row r="4" ht="24" customHeight="1" spans="2:2" x14ac:dyDescent="0.25">
      <c r="B4" s="3" t="s">
        <v>2</v>
      </c>
    </row>
    <row r="5" ht="52" customHeight="1" spans="2:2" x14ac:dyDescent="0.25">
      <c r="B5" s="4" t="s">
        <v>3</v>
      </c>
    </row>
    <row r="6" ht="36" customHeight="1" spans="2:2" x14ac:dyDescent="0.25">
      <c r="B6" s="4" t="s">
        <v>4</v>
      </c>
    </row>
    <row r="7" ht="36" customHeight="1" spans="2:2" x14ac:dyDescent="0.25">
      <c r="B7" s="4" t="s">
        <v>5</v>
      </c>
    </row>
    <row r="8" ht="36" customHeight="1" spans="2:2" x14ac:dyDescent="0.25">
      <c r="B8" s="5" t="s">
        <v>6</v>
      </c>
    </row>
    <row r="10" ht="24" customHeight="1" spans="2:2" x14ac:dyDescent="0.25">
      <c r="B10" s="3" t="s">
        <v>7</v>
      </c>
    </row>
    <row r="11" ht="36" customHeight="1" spans="2:2" x14ac:dyDescent="0.25">
      <c r="B11" s="4" t="s">
        <v>8</v>
      </c>
    </row>
    <row r="12" ht="52" customHeight="1" spans="2:2" x14ac:dyDescent="0.25">
      <c r="B12" s="4" t="s">
        <v>9</v>
      </c>
    </row>
    <row r="13" ht="68" customHeight="1" spans="2:2" x14ac:dyDescent="0.25">
      <c r="B13" s="4" t="s">
        <v>10</v>
      </c>
    </row>
    <row r="14" ht="36" customHeight="1" spans="2:2" x14ac:dyDescent="0.25">
      <c r="B14" s="4" t="s">
        <v>11</v>
      </c>
    </row>
    <row r="15" ht="36" customHeight="1" spans="2:2" x14ac:dyDescent="0.25">
      <c r="B15" s="4" t="s">
        <v>12</v>
      </c>
    </row>
    <row r="16" ht="36" customHeight="1" spans="2:2" x14ac:dyDescent="0.25">
      <c r="B16" s="4" t="s">
        <v>13</v>
      </c>
    </row>
    <row r="18" ht="24" customHeight="1" spans="2:2" x14ac:dyDescent="0.25">
      <c r="B18" s="3" t="s">
        <v>14</v>
      </c>
    </row>
    <row r="19" ht="36" customHeight="1" spans="2:2" x14ac:dyDescent="0.25">
      <c r="B19" s="4" t="s">
        <v>15</v>
      </c>
    </row>
    <row r="20" ht="36" customHeight="1" spans="2:2" x14ac:dyDescent="0.25">
      <c r="B20" s="4" t="s">
        <v>16</v>
      </c>
    </row>
    <row r="22" ht="24" customHeight="1" spans="2:2" x14ac:dyDescent="0.25">
      <c r="B22" s="3" t="s">
        <v>17</v>
      </c>
    </row>
    <row r="23" ht="52" customHeight="1" spans="2:2" x14ac:dyDescent="0.25">
      <c r="B23" s="4" t="s">
        <v>18</v>
      </c>
    </row>
    <row r="25" ht="24" customHeight="1" spans="2:2" x14ac:dyDescent="0.25">
      <c r="B25" s="3" t="s">
        <v>19</v>
      </c>
    </row>
    <row r="26" ht="68" customHeight="1" spans="2:2" x14ac:dyDescent="0.25">
      <c r="B26" s="4" t="s">
        <v>20</v>
      </c>
    </row>
    <row r="27" ht="52" customHeight="1" spans="2:2" x14ac:dyDescent="0.25">
      <c r="B27" s="6" t="s">
        <v>21</v>
      </c>
    </row>
    <row r="29" ht="28" customHeight="1" spans="2:2" x14ac:dyDescent="0.25">
      <c r="B29" s="7" t="s">
        <v>22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H43"/>
  <sheetViews>
    <sheetView workbookViewId="0">
      <pane ySplit="9" topLeftCell="A10" activePane="bottomLeft" state="frozen"/>
      <selection pane="bottomLeft" activeCell="B10" sqref="B10"/>
    </sheetView>
  </sheetViews>
  <sheetFormatPr defaultRowHeight="15" outlineLevelRow="0" outlineLevelCol="0" x14ac:dyDescent="55"/>
  <cols>
    <col min="1" max="1" width="16" customWidth="1"/>
    <col min="2" max="4" width="11" customWidth="1"/>
    <col min="5" max="5" width="14" customWidth="1"/>
    <col min="6" max="6" width="12" customWidth="1"/>
    <col min="7" max="7" width="40" customWidth="1"/>
    <col min="8" max="8" width="22" customWidth="1"/>
  </cols>
  <sheetData>
    <row r="1" ht="34" customHeight="1" spans="1:8" x14ac:dyDescent="0.25">
      <c r="A1" s="8" t="s">
        <v>23</v>
      </c>
      <c r="B1" s="8"/>
      <c r="C1" s="8"/>
      <c r="D1" s="8"/>
      <c r="E1" s="8"/>
      <c r="F1" s="8"/>
      <c r="G1" s="8"/>
      <c r="H1" s="8"/>
    </row>
    <row r="2" ht="18" customHeight="1" spans="1:8" x14ac:dyDescent="0.25">
      <c r="A2" s="9" t="s">
        <v>24</v>
      </c>
      <c r="B2" s="9"/>
      <c r="C2" s="9"/>
      <c r="D2" s="9"/>
      <c r="E2" s="9"/>
      <c r="F2" s="9"/>
      <c r="G2" s="9"/>
      <c r="H2" s="9"/>
    </row>
    <row r="4" ht="22" customHeight="1" spans="1:8" x14ac:dyDescent="0.25">
      <c r="A4" s="10" t="s">
        <v>25</v>
      </c>
      <c r="B4" s="11"/>
      <c r="C4" s="11"/>
      <c r="D4" s="11"/>
      <c r="E4" s="10" t="s">
        <v>26</v>
      </c>
      <c r="F4" s="11"/>
      <c r="G4" s="11"/>
      <c r="H4" s="11"/>
    </row>
    <row r="5" ht="22" customHeight="1" spans="1:8" x14ac:dyDescent="0.25">
      <c r="A5" s="10" t="s">
        <v>27</v>
      </c>
      <c r="B5" s="11"/>
      <c r="C5" s="11"/>
      <c r="D5" s="11"/>
      <c r="E5" s="10" t="s">
        <v>28</v>
      </c>
      <c r="F5" s="12">
        <v>9</v>
      </c>
      <c r="G5" s="10" t="s">
        <v>29</v>
      </c>
      <c r="H5" s="12">
        <v>2026</v>
      </c>
    </row>
    <row r="6" ht="22" customHeight="1" spans="1:8" x14ac:dyDescent="0.25">
      <c r="A6" s="10" t="s">
        <v>30</v>
      </c>
      <c r="B6" s="11"/>
      <c r="C6" s="11"/>
      <c r="D6" s="11"/>
      <c r="E6" s="10" t="s">
        <v>31</v>
      </c>
      <c r="F6" s="10"/>
      <c r="G6" s="10"/>
      <c r="H6" s="13">
        <v>8</v>
      </c>
    </row>
    <row r="7" ht="26" customHeight="1" spans="1:8" x14ac:dyDescent="0.25">
      <c r="A7" s="14" t="s">
        <v>32</v>
      </c>
      <c r="B7" s="14"/>
      <c r="C7" s="14"/>
      <c r="D7" s="14"/>
      <c r="E7" s="14"/>
      <c r="F7" s="14"/>
      <c r="G7" s="14"/>
      <c r="H7" s="14"/>
    </row>
    <row r="9" ht="30" customHeight="1" spans="1:8" x14ac:dyDescent="0.25">
      <c r="A9" s="15" t="s">
        <v>33</v>
      </c>
      <c r="B9" s="15" t="s">
        <v>34</v>
      </c>
      <c r="C9" s="15" t="s">
        <v>35</v>
      </c>
      <c r="D9" s="15" t="s">
        <v>36</v>
      </c>
      <c r="E9" s="15" t="s">
        <v>37</v>
      </c>
      <c r="F9" s="15" t="s">
        <v>38</v>
      </c>
      <c r="G9" s="15" t="s">
        <v>39</v>
      </c>
      <c r="H9" s="15" t="s">
        <v>40</v>
      </c>
    </row>
    <row r="10" ht="22" customHeight="1" spans="1:8" x14ac:dyDescent="0.25">
      <c r="A10" s="16">
        <f>IF(1&gt;DAY(EOMONTH(DATE($H$5,$F$5,1),0)),"",DATE($H$5,$F$5,1))</f>
      </c>
      <c r="B10" s="17"/>
      <c r="C10" s="17"/>
      <c r="D10" s="18"/>
      <c r="E10" s="19">
        <f>IF(AND(B10&lt;&gt;"",C10&lt;&gt;""),MIN(MAX(0,MOD(C10-B10,1)-D10/1440),$H$6/24),"")</f>
      </c>
      <c r="F10" s="19">
        <f>IF(AND(B10&lt;&gt;"",C10&lt;&gt;""),MAX(0,MAX(0,MOD(C10-B10,1)-D10/1440)-$H$6/24),"")</f>
      </c>
      <c r="G10" s="20"/>
      <c r="H10" s="21"/>
    </row>
    <row r="11" ht="22" customHeight="1" spans="1:8" x14ac:dyDescent="0.25">
      <c r="A11" s="22">
        <f>IF(2&gt;DAY(EOMONTH(DATE($H$5,$F$5,1),0)),"",DATE($H$5,$F$5,2))</f>
      </c>
      <c r="B11" s="23"/>
      <c r="C11" s="23"/>
      <c r="D11" s="24"/>
      <c r="E11" s="25">
        <f>IF(AND(B11&lt;&gt;"",C11&lt;&gt;""),MIN(MAX(0,MOD(C11-B11,1)-D11/1440),$H$6/24),"")</f>
      </c>
      <c r="F11" s="25">
        <f>IF(AND(B11&lt;&gt;"",C11&lt;&gt;""),MAX(0,MAX(0,MOD(C11-B11,1)-D11/1440)-$H$6/24),"")</f>
      </c>
      <c r="G11" s="26"/>
      <c r="H11" s="27"/>
    </row>
    <row r="12" ht="22" customHeight="1" spans="1:8" x14ac:dyDescent="0.25">
      <c r="A12" s="16">
        <f>IF(3&gt;DAY(EOMONTH(DATE($H$5,$F$5,1),0)),"",DATE($H$5,$F$5,3))</f>
      </c>
      <c r="B12" s="17"/>
      <c r="C12" s="17"/>
      <c r="D12" s="18"/>
      <c r="E12" s="19">
        <f>IF(AND(B12&lt;&gt;"",C12&lt;&gt;""),MIN(MAX(0,MOD(C12-B12,1)-D12/1440),$H$6/24),"")</f>
      </c>
      <c r="F12" s="19">
        <f>IF(AND(B12&lt;&gt;"",C12&lt;&gt;""),MAX(0,MAX(0,MOD(C12-B12,1)-D12/1440)-$H$6/24),"")</f>
      </c>
      <c r="G12" s="20"/>
      <c r="H12" s="21"/>
    </row>
    <row r="13" ht="22" customHeight="1" spans="1:8" x14ac:dyDescent="0.25">
      <c r="A13" s="22">
        <f>IF(4&gt;DAY(EOMONTH(DATE($H$5,$F$5,1),0)),"",DATE($H$5,$F$5,4))</f>
      </c>
      <c r="B13" s="23"/>
      <c r="C13" s="23"/>
      <c r="D13" s="24"/>
      <c r="E13" s="25">
        <f>IF(AND(B13&lt;&gt;"",C13&lt;&gt;""),MIN(MAX(0,MOD(C13-B13,1)-D13/1440),$H$6/24),"")</f>
      </c>
      <c r="F13" s="25">
        <f>IF(AND(B13&lt;&gt;"",C13&lt;&gt;""),MAX(0,MAX(0,MOD(C13-B13,1)-D13/1440)-$H$6/24),"")</f>
      </c>
      <c r="G13" s="26"/>
      <c r="H13" s="27"/>
    </row>
    <row r="14" ht="22" customHeight="1" spans="1:8" x14ac:dyDescent="0.25">
      <c r="A14" s="16">
        <f>IF(5&gt;DAY(EOMONTH(DATE($H$5,$F$5,1),0)),"",DATE($H$5,$F$5,5))</f>
      </c>
      <c r="B14" s="17"/>
      <c r="C14" s="17"/>
      <c r="D14" s="18"/>
      <c r="E14" s="19">
        <f>IF(AND(B14&lt;&gt;"",C14&lt;&gt;""),MIN(MAX(0,MOD(C14-B14,1)-D14/1440),$H$6/24),"")</f>
      </c>
      <c r="F14" s="19">
        <f>IF(AND(B14&lt;&gt;"",C14&lt;&gt;""),MAX(0,MAX(0,MOD(C14-B14,1)-D14/1440)-$H$6/24),"")</f>
      </c>
      <c r="G14" s="20"/>
      <c r="H14" s="21"/>
    </row>
    <row r="15" ht="22" customHeight="1" spans="1:8" x14ac:dyDescent="0.25">
      <c r="A15" s="22">
        <f>IF(6&gt;DAY(EOMONTH(DATE($H$5,$F$5,1),0)),"",DATE($H$5,$F$5,6))</f>
      </c>
      <c r="B15" s="23"/>
      <c r="C15" s="23"/>
      <c r="D15" s="24"/>
      <c r="E15" s="25">
        <f>IF(AND(B15&lt;&gt;"",C15&lt;&gt;""),MIN(MAX(0,MOD(C15-B15,1)-D15/1440),$H$6/24),"")</f>
      </c>
      <c r="F15" s="25">
        <f>IF(AND(B15&lt;&gt;"",C15&lt;&gt;""),MAX(0,MAX(0,MOD(C15-B15,1)-D15/1440)-$H$6/24),"")</f>
      </c>
      <c r="G15" s="26"/>
      <c r="H15" s="27"/>
    </row>
    <row r="16" ht="22" customHeight="1" spans="1:8" x14ac:dyDescent="0.25">
      <c r="A16" s="16">
        <f>IF(7&gt;DAY(EOMONTH(DATE($H$5,$F$5,1),0)),"",DATE($H$5,$F$5,7))</f>
      </c>
      <c r="B16" s="17"/>
      <c r="C16" s="17"/>
      <c r="D16" s="18"/>
      <c r="E16" s="19">
        <f>IF(AND(B16&lt;&gt;"",C16&lt;&gt;""),MIN(MAX(0,MOD(C16-B16,1)-D16/1440),$H$6/24),"")</f>
      </c>
      <c r="F16" s="19">
        <f>IF(AND(B16&lt;&gt;"",C16&lt;&gt;""),MAX(0,MAX(0,MOD(C16-B16,1)-D16/1440)-$H$6/24),"")</f>
      </c>
      <c r="G16" s="20"/>
      <c r="H16" s="21"/>
    </row>
    <row r="17" ht="22" customHeight="1" spans="1:8" x14ac:dyDescent="0.25">
      <c r="A17" s="22">
        <f>IF(8&gt;DAY(EOMONTH(DATE($H$5,$F$5,1),0)),"",DATE($H$5,$F$5,8))</f>
      </c>
      <c r="B17" s="23"/>
      <c r="C17" s="23"/>
      <c r="D17" s="24"/>
      <c r="E17" s="25">
        <f>IF(AND(B17&lt;&gt;"",C17&lt;&gt;""),MIN(MAX(0,MOD(C17-B17,1)-D17/1440),$H$6/24),"")</f>
      </c>
      <c r="F17" s="25">
        <f>IF(AND(B17&lt;&gt;"",C17&lt;&gt;""),MAX(0,MAX(0,MOD(C17-B17,1)-D17/1440)-$H$6/24),"")</f>
      </c>
      <c r="G17" s="26"/>
      <c r="H17" s="27"/>
    </row>
    <row r="18" ht="22" customHeight="1" spans="1:8" x14ac:dyDescent="0.25">
      <c r="A18" s="16">
        <f>IF(9&gt;DAY(EOMONTH(DATE($H$5,$F$5,1),0)),"",DATE($H$5,$F$5,9))</f>
      </c>
      <c r="B18" s="17"/>
      <c r="C18" s="17"/>
      <c r="D18" s="18"/>
      <c r="E18" s="19">
        <f>IF(AND(B18&lt;&gt;"",C18&lt;&gt;""),MIN(MAX(0,MOD(C18-B18,1)-D18/1440),$H$6/24),"")</f>
      </c>
      <c r="F18" s="19">
        <f>IF(AND(B18&lt;&gt;"",C18&lt;&gt;""),MAX(0,MAX(0,MOD(C18-B18,1)-D18/1440)-$H$6/24),"")</f>
      </c>
      <c r="G18" s="20"/>
      <c r="H18" s="21"/>
    </row>
    <row r="19" ht="22" customHeight="1" spans="1:8" x14ac:dyDescent="0.25">
      <c r="A19" s="22">
        <f>IF(10&gt;DAY(EOMONTH(DATE($H$5,$F$5,1),0)),"",DATE($H$5,$F$5,10))</f>
      </c>
      <c r="B19" s="23"/>
      <c r="C19" s="23"/>
      <c r="D19" s="24"/>
      <c r="E19" s="25">
        <f>IF(AND(B19&lt;&gt;"",C19&lt;&gt;""),MIN(MAX(0,MOD(C19-B19,1)-D19/1440),$H$6/24),"")</f>
      </c>
      <c r="F19" s="25">
        <f>IF(AND(B19&lt;&gt;"",C19&lt;&gt;""),MAX(0,MAX(0,MOD(C19-B19,1)-D19/1440)-$H$6/24),"")</f>
      </c>
      <c r="G19" s="26"/>
      <c r="H19" s="27"/>
    </row>
    <row r="20" ht="22" customHeight="1" spans="1:8" x14ac:dyDescent="0.25">
      <c r="A20" s="16">
        <f>IF(11&gt;DAY(EOMONTH(DATE($H$5,$F$5,1),0)),"",DATE($H$5,$F$5,11))</f>
      </c>
      <c r="B20" s="17"/>
      <c r="C20" s="17"/>
      <c r="D20" s="18"/>
      <c r="E20" s="19">
        <f>IF(AND(B20&lt;&gt;"",C20&lt;&gt;""),MIN(MAX(0,MOD(C20-B20,1)-D20/1440),$H$6/24),"")</f>
      </c>
      <c r="F20" s="19">
        <f>IF(AND(B20&lt;&gt;"",C20&lt;&gt;""),MAX(0,MAX(0,MOD(C20-B20,1)-D20/1440)-$H$6/24),"")</f>
      </c>
      <c r="G20" s="20"/>
      <c r="H20" s="21"/>
    </row>
    <row r="21" ht="22" customHeight="1" spans="1:8" x14ac:dyDescent="0.25">
      <c r="A21" s="22">
        <f>IF(12&gt;DAY(EOMONTH(DATE($H$5,$F$5,1),0)),"",DATE($H$5,$F$5,12))</f>
      </c>
      <c r="B21" s="23"/>
      <c r="C21" s="23"/>
      <c r="D21" s="24"/>
      <c r="E21" s="25">
        <f>IF(AND(B21&lt;&gt;"",C21&lt;&gt;""),MIN(MAX(0,MOD(C21-B21,1)-D21/1440),$H$6/24),"")</f>
      </c>
      <c r="F21" s="25">
        <f>IF(AND(B21&lt;&gt;"",C21&lt;&gt;""),MAX(0,MAX(0,MOD(C21-B21,1)-D21/1440)-$H$6/24),"")</f>
      </c>
      <c r="G21" s="26"/>
      <c r="H21" s="27"/>
    </row>
    <row r="22" ht="22" customHeight="1" spans="1:8" x14ac:dyDescent="0.25">
      <c r="A22" s="16">
        <f>IF(13&gt;DAY(EOMONTH(DATE($H$5,$F$5,1),0)),"",DATE($H$5,$F$5,13))</f>
      </c>
      <c r="B22" s="17"/>
      <c r="C22" s="17"/>
      <c r="D22" s="18"/>
      <c r="E22" s="19">
        <f>IF(AND(B22&lt;&gt;"",C22&lt;&gt;""),MIN(MAX(0,MOD(C22-B22,1)-D22/1440),$H$6/24),"")</f>
      </c>
      <c r="F22" s="19">
        <f>IF(AND(B22&lt;&gt;"",C22&lt;&gt;""),MAX(0,MAX(0,MOD(C22-B22,1)-D22/1440)-$H$6/24),"")</f>
      </c>
      <c r="G22" s="20"/>
      <c r="H22" s="21"/>
    </row>
    <row r="23" ht="22" customHeight="1" spans="1:8" x14ac:dyDescent="0.25">
      <c r="A23" s="22">
        <f>IF(14&gt;DAY(EOMONTH(DATE($H$5,$F$5,1),0)),"",DATE($H$5,$F$5,14))</f>
      </c>
      <c r="B23" s="23"/>
      <c r="C23" s="23"/>
      <c r="D23" s="24"/>
      <c r="E23" s="25">
        <f>IF(AND(B23&lt;&gt;"",C23&lt;&gt;""),MIN(MAX(0,MOD(C23-B23,1)-D23/1440),$H$6/24),"")</f>
      </c>
      <c r="F23" s="25">
        <f>IF(AND(B23&lt;&gt;"",C23&lt;&gt;""),MAX(0,MAX(0,MOD(C23-B23,1)-D23/1440)-$H$6/24),"")</f>
      </c>
      <c r="G23" s="26"/>
      <c r="H23" s="27"/>
    </row>
    <row r="24" ht="22" customHeight="1" spans="1:8" x14ac:dyDescent="0.25">
      <c r="A24" s="16">
        <f>IF(15&gt;DAY(EOMONTH(DATE($H$5,$F$5,1),0)),"",DATE($H$5,$F$5,15))</f>
      </c>
      <c r="B24" s="17"/>
      <c r="C24" s="17"/>
      <c r="D24" s="18"/>
      <c r="E24" s="19">
        <f>IF(AND(B24&lt;&gt;"",C24&lt;&gt;""),MIN(MAX(0,MOD(C24-B24,1)-D24/1440),$H$6/24),"")</f>
      </c>
      <c r="F24" s="19">
        <f>IF(AND(B24&lt;&gt;"",C24&lt;&gt;""),MAX(0,MAX(0,MOD(C24-B24,1)-D24/1440)-$H$6/24),"")</f>
      </c>
      <c r="G24" s="20"/>
      <c r="H24" s="21"/>
    </row>
    <row r="25" ht="22" customHeight="1" spans="1:8" x14ac:dyDescent="0.25">
      <c r="A25" s="22">
        <f>IF(16&gt;DAY(EOMONTH(DATE($H$5,$F$5,1),0)),"",DATE($H$5,$F$5,16))</f>
      </c>
      <c r="B25" s="23"/>
      <c r="C25" s="23"/>
      <c r="D25" s="24"/>
      <c r="E25" s="25">
        <f>IF(AND(B25&lt;&gt;"",C25&lt;&gt;""),MIN(MAX(0,MOD(C25-B25,1)-D25/1440),$H$6/24),"")</f>
      </c>
      <c r="F25" s="25">
        <f>IF(AND(B25&lt;&gt;"",C25&lt;&gt;""),MAX(0,MAX(0,MOD(C25-B25,1)-D25/1440)-$H$6/24),"")</f>
      </c>
      <c r="G25" s="26"/>
      <c r="H25" s="27"/>
    </row>
    <row r="26" ht="22" customHeight="1" spans="1:8" x14ac:dyDescent="0.25">
      <c r="A26" s="16">
        <f>IF(17&gt;DAY(EOMONTH(DATE($H$5,$F$5,1),0)),"",DATE($H$5,$F$5,17))</f>
      </c>
      <c r="B26" s="17"/>
      <c r="C26" s="17"/>
      <c r="D26" s="18"/>
      <c r="E26" s="19">
        <f>IF(AND(B26&lt;&gt;"",C26&lt;&gt;""),MIN(MAX(0,MOD(C26-B26,1)-D26/1440),$H$6/24),"")</f>
      </c>
      <c r="F26" s="19">
        <f>IF(AND(B26&lt;&gt;"",C26&lt;&gt;""),MAX(0,MAX(0,MOD(C26-B26,1)-D26/1440)-$H$6/24),"")</f>
      </c>
      <c r="G26" s="20"/>
      <c r="H26" s="21"/>
    </row>
    <row r="27" ht="22" customHeight="1" spans="1:8" x14ac:dyDescent="0.25">
      <c r="A27" s="22">
        <f>IF(18&gt;DAY(EOMONTH(DATE($H$5,$F$5,1),0)),"",DATE($H$5,$F$5,18))</f>
      </c>
      <c r="B27" s="23"/>
      <c r="C27" s="23"/>
      <c r="D27" s="24"/>
      <c r="E27" s="25">
        <f>IF(AND(B27&lt;&gt;"",C27&lt;&gt;""),MIN(MAX(0,MOD(C27-B27,1)-D27/1440),$H$6/24),"")</f>
      </c>
      <c r="F27" s="25">
        <f>IF(AND(B27&lt;&gt;"",C27&lt;&gt;""),MAX(0,MAX(0,MOD(C27-B27,1)-D27/1440)-$H$6/24),"")</f>
      </c>
      <c r="G27" s="26"/>
      <c r="H27" s="27"/>
    </row>
    <row r="28" ht="22" customHeight="1" spans="1:8" x14ac:dyDescent="0.25">
      <c r="A28" s="16">
        <f>IF(19&gt;DAY(EOMONTH(DATE($H$5,$F$5,1),0)),"",DATE($H$5,$F$5,19))</f>
      </c>
      <c r="B28" s="17"/>
      <c r="C28" s="17"/>
      <c r="D28" s="18"/>
      <c r="E28" s="19">
        <f>IF(AND(B28&lt;&gt;"",C28&lt;&gt;""),MIN(MAX(0,MOD(C28-B28,1)-D28/1440),$H$6/24),"")</f>
      </c>
      <c r="F28" s="19">
        <f>IF(AND(B28&lt;&gt;"",C28&lt;&gt;""),MAX(0,MAX(0,MOD(C28-B28,1)-D28/1440)-$H$6/24),"")</f>
      </c>
      <c r="G28" s="20"/>
      <c r="H28" s="21"/>
    </row>
    <row r="29" ht="22" customHeight="1" spans="1:8" x14ac:dyDescent="0.25">
      <c r="A29" s="22">
        <f>IF(20&gt;DAY(EOMONTH(DATE($H$5,$F$5,1),0)),"",DATE($H$5,$F$5,20))</f>
      </c>
      <c r="B29" s="23"/>
      <c r="C29" s="23"/>
      <c r="D29" s="24"/>
      <c r="E29" s="25">
        <f>IF(AND(B29&lt;&gt;"",C29&lt;&gt;""),MIN(MAX(0,MOD(C29-B29,1)-D29/1440),$H$6/24),"")</f>
      </c>
      <c r="F29" s="25">
        <f>IF(AND(B29&lt;&gt;"",C29&lt;&gt;""),MAX(0,MAX(0,MOD(C29-B29,1)-D29/1440)-$H$6/24),"")</f>
      </c>
      <c r="G29" s="26"/>
      <c r="H29" s="27"/>
    </row>
    <row r="30" ht="22" customHeight="1" spans="1:8" x14ac:dyDescent="0.25">
      <c r="A30" s="16">
        <f>IF(21&gt;DAY(EOMONTH(DATE($H$5,$F$5,1),0)),"",DATE($H$5,$F$5,21))</f>
      </c>
      <c r="B30" s="17"/>
      <c r="C30" s="17"/>
      <c r="D30" s="18"/>
      <c r="E30" s="19">
        <f>IF(AND(B30&lt;&gt;"",C30&lt;&gt;""),MIN(MAX(0,MOD(C30-B30,1)-D30/1440),$H$6/24),"")</f>
      </c>
      <c r="F30" s="19">
        <f>IF(AND(B30&lt;&gt;"",C30&lt;&gt;""),MAX(0,MAX(0,MOD(C30-B30,1)-D30/1440)-$H$6/24),"")</f>
      </c>
      <c r="G30" s="20"/>
      <c r="H30" s="21"/>
    </row>
    <row r="31" ht="22" customHeight="1" spans="1:8" x14ac:dyDescent="0.25">
      <c r="A31" s="22">
        <f>IF(22&gt;DAY(EOMONTH(DATE($H$5,$F$5,1),0)),"",DATE($H$5,$F$5,22))</f>
      </c>
      <c r="B31" s="23"/>
      <c r="C31" s="23"/>
      <c r="D31" s="24"/>
      <c r="E31" s="25">
        <f>IF(AND(B31&lt;&gt;"",C31&lt;&gt;""),MIN(MAX(0,MOD(C31-B31,1)-D31/1440),$H$6/24),"")</f>
      </c>
      <c r="F31" s="25">
        <f>IF(AND(B31&lt;&gt;"",C31&lt;&gt;""),MAX(0,MAX(0,MOD(C31-B31,1)-D31/1440)-$H$6/24),"")</f>
      </c>
      <c r="G31" s="26"/>
      <c r="H31" s="27"/>
    </row>
    <row r="32" ht="22" customHeight="1" spans="1:8" x14ac:dyDescent="0.25">
      <c r="A32" s="16">
        <f>IF(23&gt;DAY(EOMONTH(DATE($H$5,$F$5,1),0)),"",DATE($H$5,$F$5,23))</f>
      </c>
      <c r="B32" s="17"/>
      <c r="C32" s="17"/>
      <c r="D32" s="18"/>
      <c r="E32" s="19">
        <f>IF(AND(B32&lt;&gt;"",C32&lt;&gt;""),MIN(MAX(0,MOD(C32-B32,1)-D32/1440),$H$6/24),"")</f>
      </c>
      <c r="F32" s="19">
        <f>IF(AND(B32&lt;&gt;"",C32&lt;&gt;""),MAX(0,MAX(0,MOD(C32-B32,1)-D32/1440)-$H$6/24),"")</f>
      </c>
      <c r="G32" s="20"/>
      <c r="H32" s="21"/>
    </row>
    <row r="33" ht="22" customHeight="1" spans="1:8" x14ac:dyDescent="0.25">
      <c r="A33" s="22">
        <f>IF(24&gt;DAY(EOMONTH(DATE($H$5,$F$5,1),0)),"",DATE($H$5,$F$5,24))</f>
      </c>
      <c r="B33" s="23"/>
      <c r="C33" s="23"/>
      <c r="D33" s="24"/>
      <c r="E33" s="25">
        <f>IF(AND(B33&lt;&gt;"",C33&lt;&gt;""),MIN(MAX(0,MOD(C33-B33,1)-D33/1440),$H$6/24),"")</f>
      </c>
      <c r="F33" s="25">
        <f>IF(AND(B33&lt;&gt;"",C33&lt;&gt;""),MAX(0,MAX(0,MOD(C33-B33,1)-D33/1440)-$H$6/24),"")</f>
      </c>
      <c r="G33" s="26"/>
      <c r="H33" s="27"/>
    </row>
    <row r="34" ht="22" customHeight="1" spans="1:8" x14ac:dyDescent="0.25">
      <c r="A34" s="16">
        <f>IF(25&gt;DAY(EOMONTH(DATE($H$5,$F$5,1),0)),"",DATE($H$5,$F$5,25))</f>
      </c>
      <c r="B34" s="17"/>
      <c r="C34" s="17"/>
      <c r="D34" s="18"/>
      <c r="E34" s="19">
        <f>IF(AND(B34&lt;&gt;"",C34&lt;&gt;""),MIN(MAX(0,MOD(C34-B34,1)-D34/1440),$H$6/24),"")</f>
      </c>
      <c r="F34" s="19">
        <f>IF(AND(B34&lt;&gt;"",C34&lt;&gt;""),MAX(0,MAX(0,MOD(C34-B34,1)-D34/1440)-$H$6/24),"")</f>
      </c>
      <c r="G34" s="20"/>
      <c r="H34" s="21"/>
    </row>
    <row r="35" ht="22" customHeight="1" spans="1:8" x14ac:dyDescent="0.25">
      <c r="A35" s="22">
        <f>IF(26&gt;DAY(EOMONTH(DATE($H$5,$F$5,1),0)),"",DATE($H$5,$F$5,26))</f>
      </c>
      <c r="B35" s="23"/>
      <c r="C35" s="23"/>
      <c r="D35" s="24"/>
      <c r="E35" s="25">
        <f>IF(AND(B35&lt;&gt;"",C35&lt;&gt;""),MIN(MAX(0,MOD(C35-B35,1)-D35/1440),$H$6/24),"")</f>
      </c>
      <c r="F35" s="25">
        <f>IF(AND(B35&lt;&gt;"",C35&lt;&gt;""),MAX(0,MAX(0,MOD(C35-B35,1)-D35/1440)-$H$6/24),"")</f>
      </c>
      <c r="G35" s="26"/>
      <c r="H35" s="27"/>
    </row>
    <row r="36" ht="22" customHeight="1" spans="1:8" x14ac:dyDescent="0.25">
      <c r="A36" s="16">
        <f>IF(27&gt;DAY(EOMONTH(DATE($H$5,$F$5,1),0)),"",DATE($H$5,$F$5,27))</f>
      </c>
      <c r="B36" s="17"/>
      <c r="C36" s="17"/>
      <c r="D36" s="18"/>
      <c r="E36" s="19">
        <f>IF(AND(B36&lt;&gt;"",C36&lt;&gt;""),MIN(MAX(0,MOD(C36-B36,1)-D36/1440),$H$6/24),"")</f>
      </c>
      <c r="F36" s="19">
        <f>IF(AND(B36&lt;&gt;"",C36&lt;&gt;""),MAX(0,MAX(0,MOD(C36-B36,1)-D36/1440)-$H$6/24),"")</f>
      </c>
      <c r="G36" s="20"/>
      <c r="H36" s="21"/>
    </row>
    <row r="37" ht="22" customHeight="1" spans="1:8" x14ac:dyDescent="0.25">
      <c r="A37" s="22">
        <f>IF(28&gt;DAY(EOMONTH(DATE($H$5,$F$5,1),0)),"",DATE($H$5,$F$5,28))</f>
      </c>
      <c r="B37" s="23"/>
      <c r="C37" s="23"/>
      <c r="D37" s="24"/>
      <c r="E37" s="25">
        <f>IF(AND(B37&lt;&gt;"",C37&lt;&gt;""),MIN(MAX(0,MOD(C37-B37,1)-D37/1440),$H$6/24),"")</f>
      </c>
      <c r="F37" s="25">
        <f>IF(AND(B37&lt;&gt;"",C37&lt;&gt;""),MAX(0,MAX(0,MOD(C37-B37,1)-D37/1440)-$H$6/24),"")</f>
      </c>
      <c r="G37" s="26"/>
      <c r="H37" s="27"/>
    </row>
    <row r="38" ht="22" customHeight="1" spans="1:8" x14ac:dyDescent="0.25">
      <c r="A38" s="16">
        <f>IF(29&gt;DAY(EOMONTH(DATE($H$5,$F$5,1),0)),"",DATE($H$5,$F$5,29))</f>
      </c>
      <c r="B38" s="17"/>
      <c r="C38" s="17"/>
      <c r="D38" s="18"/>
      <c r="E38" s="19">
        <f>IF(AND(B38&lt;&gt;"",C38&lt;&gt;""),MIN(MAX(0,MOD(C38-B38,1)-D38/1440),$H$6/24),"")</f>
      </c>
      <c r="F38" s="19">
        <f>IF(AND(B38&lt;&gt;"",C38&lt;&gt;""),MAX(0,MAX(0,MOD(C38-B38,1)-D38/1440)-$H$6/24),"")</f>
      </c>
      <c r="G38" s="20"/>
      <c r="H38" s="21"/>
    </row>
    <row r="39" ht="22" customHeight="1" spans="1:8" x14ac:dyDescent="0.25">
      <c r="A39" s="22">
        <f>IF(30&gt;DAY(EOMONTH(DATE($H$5,$F$5,1),0)),"",DATE($H$5,$F$5,30))</f>
      </c>
      <c r="B39" s="23"/>
      <c r="C39" s="23"/>
      <c r="D39" s="24"/>
      <c r="E39" s="25">
        <f>IF(AND(B39&lt;&gt;"",C39&lt;&gt;""),MIN(MAX(0,MOD(C39-B39,1)-D39/1440),$H$6/24),"")</f>
      </c>
      <c r="F39" s="25">
        <f>IF(AND(B39&lt;&gt;"",C39&lt;&gt;""),MAX(0,MAX(0,MOD(C39-B39,1)-D39/1440)-$H$6/24),"")</f>
      </c>
      <c r="G39" s="26"/>
      <c r="H39" s="27"/>
    </row>
    <row r="40" ht="22" customHeight="1" spans="1:8" x14ac:dyDescent="0.25">
      <c r="A40" s="16">
        <f>IF(31&gt;DAY(EOMONTH(DATE($H$5,$F$5,1),0)),"",DATE($H$5,$F$5,31))</f>
      </c>
      <c r="B40" s="17"/>
      <c r="C40" s="17"/>
      <c r="D40" s="18"/>
      <c r="E40" s="19">
        <f>IF(AND(B40&lt;&gt;"",C40&lt;&gt;""),MIN(MAX(0,MOD(C40-B40,1)-D40/1440),$H$6/24),"")</f>
      </c>
      <c r="F40" s="19">
        <f>IF(AND(B40&lt;&gt;"",C40&lt;&gt;""),MAX(0,MAX(0,MOD(C40-B40,1)-D40/1440)-$H$6/24),"")</f>
      </c>
      <c r="G40" s="20"/>
      <c r="H40" s="21"/>
    </row>
    <row r="41" ht="26" customHeight="1" spans="1:8" x14ac:dyDescent="0.25">
      <c r="A41" s="28" t="s">
        <v>41</v>
      </c>
      <c r="B41" s="28"/>
      <c r="C41" s="28"/>
      <c r="D41" s="29">
        <f>SUM(D10:D40)</f>
      </c>
      <c r="E41" s="30">
        <f>SUM(E10:E40)</f>
      </c>
      <c r="F41" s="30">
        <f>SUM(F10:F40)</f>
      </c>
      <c r="G41" s="28">
        <f>"Días trabajados: "&amp;COUNT(E10:E40)&amp;"   ·   Total horas: "&amp;TEXT(E41+F41,"[h]:mm")</f>
      </c>
      <c r="H41" s="31"/>
    </row>
    <row r="43" ht="28" customHeight="1" spans="1:8" x14ac:dyDescent="0.25">
      <c r="A43" s="7" t="s">
        <v>22</v>
      </c>
      <c r="B43" s="7"/>
      <c r="C43" s="7"/>
      <c r="D43" s="7"/>
      <c r="E43" s="7"/>
      <c r="F43" s="7"/>
      <c r="G43" s="7"/>
      <c r="H43" s="7"/>
    </row>
  </sheetData>
  <mergeCells count="10">
    <mergeCell ref="A1:H1"/>
    <mergeCell ref="A2:H2"/>
    <mergeCell ref="B4:D4"/>
    <mergeCell ref="F4:H4"/>
    <mergeCell ref="B5:D5"/>
    <mergeCell ref="B6:D6"/>
    <mergeCell ref="E6:G6"/>
    <mergeCell ref="A7:H7"/>
    <mergeCell ref="A41:C41"/>
    <mergeCell ref="A43:H43"/>
  </mergeCells>
  <conditionalFormatting sqref="A10:H40">
    <cfRule type="expression" dxfId="0" priority="1">
      <formula>$A10=""</formula>
    </cfRule>
    <cfRule type="expression" dxfId="1" priority="2">
      <formula>AND($A10&lt;&gt;"",WEEKDAY($A10,2)&gt;5)</formula>
    </cfRule>
  </conditionalFormatting>
  <dataValidations count="5">
    <dataValidation type="time" allowBlank="1" showErrorMessage="1" errorTitle="Hora no válida" error="Escribe una hora en formato 24 h, por ejemplo 9:00 o 17:30." sqref="B10:C40">
      <formula1>0</formula1>
      <formula2>0.999999</formula2>
    </dataValidation>
    <dataValidation type="whole" allowBlank="1" showErrorMessage="1" errorTitle="Pausa no válida" error="Minutos de pausa no retribuida (número entero, por ejemplo 30)." sqref="D10:D40">
      <formula1>0</formula1>
      <formula2>720</formula2>
    </dataValidation>
    <dataValidation type="whole" showErrorMessage="1" errorTitle="Mes no válido" error="Escribe el número del mes, de 1 (enero) a 12 (diciembre)." sqref="F5">
      <formula1>1</formula1>
      <formula2>12</formula2>
    </dataValidation>
    <dataValidation type="whole" showErrorMessage="1" errorTitle="Año no válido" error="Escribe el año con cuatro cifras (por ejemplo 2026)." sqref="H5">
      <formula1>2019</formula1>
      <formula2>2100</formula2>
    </dataValidation>
    <dataValidation type="decimal" showErrorMessage="1" errorTitle="Jornada no válida" error="Horas de jornada ordinaria al día (por ejemplo 8 o 7,5)." sqref="H6">
      <formula1>0</formula1>
      <formula2>24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&amp;L&amp;8Registro de jornada — art. 34.9 ET&amp;R&amp;8Página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2C63"/>
    <pageSetUpPr fitToPage="1"/>
  </sheetPr>
  <dimension ref="B1:C24"/>
  <sheetFormatPr defaultRowHeight="15" outlineLevelRow="0" outlineLevelCol="0" x14ac:dyDescent="55"/>
  <cols>
    <col min="1" max="1" width="3" customWidth="1"/>
    <col min="2" max="2" width="30" customWidth="1"/>
    <col min="3" max="3" width="24" customWidth="1"/>
    <col min="4" max="4" width="3" customWidth="1"/>
  </cols>
  <sheetData>
    <row r="1" ht="32" customHeight="1" spans="2:3" x14ac:dyDescent="0.25">
      <c r="B1" s="32" t="s">
        <v>42</v>
      </c>
      <c r="C1" s="32"/>
    </row>
    <row r="2" ht="22" customHeight="1" spans="2:3" x14ac:dyDescent="0.25">
      <c r="B2" s="14" t="s">
        <v>43</v>
      </c>
      <c r="C2" s="14"/>
    </row>
    <row r="4" ht="24" customHeight="1" spans="2:3" x14ac:dyDescent="0.25">
      <c r="B4" s="33" t="s">
        <v>25</v>
      </c>
      <c r="C4" s="11">
        <f>IF(Registro!B4="","",Registro!B4)</f>
      </c>
    </row>
    <row r="5" ht="24" customHeight="1" spans="2:3" x14ac:dyDescent="0.25">
      <c r="B5" s="33" t="s">
        <v>26</v>
      </c>
      <c r="C5" s="11">
        <f>IF(Registro!F4="","",Registro!F4)</f>
      </c>
    </row>
    <row r="6" ht="24" customHeight="1" spans="2:3" x14ac:dyDescent="0.25">
      <c r="B6" s="33" t="s">
        <v>27</v>
      </c>
      <c r="C6" s="11">
        <f>IF(Registro!B5="","",Registro!B5)</f>
      </c>
    </row>
    <row r="7" ht="24" customHeight="1" spans="2:3" x14ac:dyDescent="0.25">
      <c r="B7" s="33" t="s">
        <v>30</v>
      </c>
      <c r="C7" s="11">
        <f>IF(Registro!B6="","",Registro!B6)</f>
      </c>
    </row>
    <row r="8" ht="24" customHeight="1" spans="2:3" x14ac:dyDescent="0.25">
      <c r="B8" s="33" t="s">
        <v>44</v>
      </c>
      <c r="C8" s="11">
        <f>TEXT(DATE(Registro!H5,Registro!F5,1),"mmmm yyyy")</f>
      </c>
    </row>
    <row r="9" ht="24" customHeight="1" spans="2:3" x14ac:dyDescent="0.25">
      <c r="B9" s="33" t="s">
        <v>45</v>
      </c>
      <c r="C9" s="11">
        <f>Registro!H6&amp;" h"</f>
      </c>
    </row>
    <row r="11" ht="24" customHeight="1" spans="2:3" x14ac:dyDescent="0.25">
      <c r="B11" s="33" t="s">
        <v>46</v>
      </c>
      <c r="C11" s="34">
        <f>COUNT(Registro!E10:E40)</f>
      </c>
    </row>
    <row r="12" ht="24" customHeight="1" spans="2:3" x14ac:dyDescent="0.25">
      <c r="B12" s="33" t="s">
        <v>37</v>
      </c>
      <c r="C12" s="35">
        <f>Registro!E41</f>
      </c>
    </row>
    <row r="13" ht="24" customHeight="1" spans="2:3" x14ac:dyDescent="0.25">
      <c r="B13" s="33" t="s">
        <v>38</v>
      </c>
      <c r="C13" s="35">
        <f>Registro!F41</f>
      </c>
    </row>
    <row r="14" ht="24" customHeight="1" spans="2:3" x14ac:dyDescent="0.25">
      <c r="B14" s="33" t="s">
        <v>47</v>
      </c>
      <c r="C14" s="35">
        <f>Registro!E41+Registro!F41</f>
      </c>
    </row>
    <row r="15" ht="24" customHeight="1" spans="2:3" x14ac:dyDescent="0.25">
      <c r="B15" s="33" t="s">
        <v>48</v>
      </c>
      <c r="C15" s="34">
        <f>Registro!D41</f>
      </c>
    </row>
    <row r="17" ht="24" customHeight="1" spans="2:3" x14ac:dyDescent="0.25">
      <c r="B17" s="36" t="s">
        <v>49</v>
      </c>
      <c r="C17" s="36"/>
    </row>
    <row r="18" ht="48" customHeight="1" spans="2:3" x14ac:dyDescent="0.25">
      <c r="B18" s="37" t="s">
        <v>50</v>
      </c>
      <c r="C18" s="37"/>
    </row>
    <row r="20" ht="22" customHeight="1" spans="2:3" x14ac:dyDescent="0.25">
      <c r="B20" s="38" t="s">
        <v>51</v>
      </c>
      <c r="C20" s="38" t="s">
        <v>52</v>
      </c>
    </row>
    <row r="21" ht="90" customHeight="1" spans="2:3" x14ac:dyDescent="0.25">
      <c r="B21" s="39"/>
      <c r="C21" s="39"/>
    </row>
    <row r="22" ht="22" customHeight="1" spans="2:3" x14ac:dyDescent="0.25">
      <c r="B22" s="40" t="s">
        <v>53</v>
      </c>
      <c r="C22" s="40" t="s">
        <v>54</v>
      </c>
    </row>
    <row r="24" ht="28" customHeight="1" spans="2:3" x14ac:dyDescent="0.25">
      <c r="B24" s="7" t="s">
        <v>22</v>
      </c>
      <c r="C24" s="7"/>
    </row>
  </sheetData>
  <mergeCells count="5">
    <mergeCell ref="B1:C1"/>
    <mergeCell ref="B2:C2"/>
    <mergeCell ref="B17:C17"/>
    <mergeCell ref="B18:C18"/>
    <mergeCell ref="B24:C2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Registro</vt:lpstr>
      <vt:lpstr>Resumen</vt:lpstr>
    </vt:vector>
  </TitlesOfParts>
  <Company>Naveosoft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Forjia (Naveosoft)</dc:creator>
  <dc:title>Plantilla de registro de jornada mensual</dc:title>
  <dc:subject>Registro horario conforme al art. 34.9 del Estatuto de los Trabajadores</dc:subject>
  <dc:description/>
  <cp:keywords/>
  <cp:category/>
  <cp:lastModifiedBy>Forjia (Naveosoft)</cp:lastModifiedBy>
  <dcterms:created xsi:type="dcterms:W3CDTF">2026-09-24T19:56:33Z</dcterms:created>
  <dcterms:modified xsi:type="dcterms:W3CDTF">2026-09-24T19:56:33Z</dcterms:modified>
</cp:coreProperties>
</file>